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1015" windowHeight="9975"/>
  </bookViews>
  <sheets>
    <sheet name="Caulim" sheetId="1" r:id="rId1"/>
    <sheet name="Carbonato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13" i="2" l="1"/>
  <c r="D12" i="2"/>
  <c r="F12" i="2" s="1"/>
  <c r="D11" i="2"/>
  <c r="F11" i="2" s="1"/>
  <c r="D10" i="2"/>
  <c r="D9" i="2"/>
  <c r="F9" i="2" s="1"/>
  <c r="D8" i="2"/>
  <c r="F8" i="2" s="1"/>
  <c r="D7" i="2"/>
  <c r="D6" i="2"/>
  <c r="D5" i="2"/>
  <c r="D14" i="2" s="1"/>
  <c r="D4" i="2"/>
  <c r="F4" i="2" s="1"/>
  <c r="G4" i="2" s="1"/>
  <c r="F7" i="2" l="1"/>
  <c r="F10" i="2"/>
  <c r="F14" i="2"/>
  <c r="F13" i="2"/>
  <c r="F6" i="2"/>
  <c r="F5" i="2"/>
  <c r="G5" i="2" s="1"/>
  <c r="G6" i="2" s="1"/>
  <c r="G7" i="2" s="1"/>
  <c r="G8" i="2" s="1"/>
  <c r="G9" i="2" s="1"/>
  <c r="G10" i="2" s="1"/>
  <c r="G11" i="2" s="1"/>
  <c r="G12" i="2" s="1"/>
  <c r="G13" i="2" s="1"/>
  <c r="D13" i="1"/>
  <c r="D12" i="1"/>
  <c r="D11" i="1"/>
  <c r="D10" i="1"/>
  <c r="D9" i="1"/>
  <c r="D8" i="1"/>
  <c r="D7" i="1"/>
  <c r="D6" i="1"/>
  <c r="D5" i="1"/>
  <c r="D4" i="1"/>
  <c r="D14" i="1" l="1"/>
  <c r="F10" i="1" s="1"/>
  <c r="F11" i="1" l="1"/>
  <c r="F14" i="1"/>
  <c r="F8" i="1"/>
  <c r="F9" i="1"/>
  <c r="F12" i="1"/>
  <c r="F7" i="1"/>
  <c r="F6" i="1"/>
  <c r="F13" i="1"/>
  <c r="F5" i="1"/>
  <c r="F4" i="1"/>
  <c r="G4" i="1" s="1"/>
  <c r="G5" i="1" s="1"/>
  <c r="G6" i="1" l="1"/>
  <c r="G7" i="1" l="1"/>
  <c r="G8" i="1" s="1"/>
  <c r="G9" i="1" l="1"/>
  <c r="G10" i="1" s="1"/>
  <c r="G11" i="1" s="1"/>
  <c r="G12" i="1" s="1"/>
  <c r="G13" i="1" s="1"/>
</calcChain>
</file>

<file path=xl/sharedStrings.xml><?xml version="1.0" encoding="utf-8"?>
<sst xmlns="http://schemas.openxmlformats.org/spreadsheetml/2006/main" count="44" uniqueCount="22">
  <si>
    <t>Mesh</t>
  </si>
  <si>
    <t>Massa retida (g)</t>
  </si>
  <si>
    <t>Diâmetro (mm)</t>
  </si>
  <si>
    <t>Δx</t>
  </si>
  <si>
    <t>X</t>
  </si>
  <si>
    <t>+65</t>
  </si>
  <si>
    <t>-65  +100</t>
  </si>
  <si>
    <t>-100  +115</t>
  </si>
  <si>
    <t>-115  +150</t>
  </si>
  <si>
    <t>-150  +170</t>
  </si>
  <si>
    <t>-170  +250</t>
  </si>
  <si>
    <t>-250  +270</t>
  </si>
  <si>
    <t>-270  +325</t>
  </si>
  <si>
    <t>-325  +400</t>
  </si>
  <si>
    <t>-400</t>
  </si>
  <si>
    <t>M total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</si>
  <si>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</si>
  <si>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Modelo</t>
  </si>
  <si>
    <t>D'</t>
  </si>
  <si>
    <t>n</t>
  </si>
  <si>
    <t>y=1-exp(-(x/(dl))^(n))</t>
  </si>
  <si>
    <t>Exemplo para o Modelo RRB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</si>
</sst>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2" borderId="0" xfId="0" applyNumberFormat="1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165" fontId="0" fillId="2" borderId="1" xfId="0" applyNumberFormat="1" applyFill="1" applyBorder="1"/>
    <xf numFmtId="0" fontId="2" fillId="2" borderId="0" xfId="0" applyFont="1" applyFill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Caulim!$E$4:$E$12</c:f>
              <c:numCache>
                <c:formatCode>General</c:formatCode>
                <c:ptCount val="9"/>
                <c:pt idx="0">
                  <c:v>0.20799999999999999</c:v>
                </c:pt>
                <c:pt idx="1">
                  <c:v>0.14699999999999999</c:v>
                </c:pt>
                <c:pt idx="2">
                  <c:v>0.124</c:v>
                </c:pt>
                <c:pt idx="3">
                  <c:v>0.104</c:v>
                </c:pt>
                <c:pt idx="4">
                  <c:v>8.7999999999999995E-2</c:v>
                </c:pt>
                <c:pt idx="5">
                  <c:v>5.7000000000000002E-2</c:v>
                </c:pt>
                <c:pt idx="6">
                  <c:v>5.2999999999999999E-2</c:v>
                </c:pt>
                <c:pt idx="7">
                  <c:v>4.2999999999999997E-2</c:v>
                </c:pt>
                <c:pt idx="8">
                  <c:v>3.7999999999999999E-2</c:v>
                </c:pt>
              </c:numCache>
            </c:numRef>
          </c:xVal>
          <c:yVal>
            <c:numRef>
              <c:f>Caulim!$G$4:$G$12</c:f>
              <c:numCache>
                <c:formatCode>0.0000</c:formatCode>
                <c:ptCount val="9"/>
                <c:pt idx="0">
                  <c:v>0.9944480848275451</c:v>
                </c:pt>
                <c:pt idx="1">
                  <c:v>0.98376124381962238</c:v>
                </c:pt>
                <c:pt idx="2">
                  <c:v>0.96419848692440591</c:v>
                </c:pt>
                <c:pt idx="3">
                  <c:v>0.93037469470423551</c:v>
                </c:pt>
                <c:pt idx="4">
                  <c:v>0.90621314112110563</c:v>
                </c:pt>
                <c:pt idx="5">
                  <c:v>0.47181747781021033</c:v>
                </c:pt>
                <c:pt idx="6">
                  <c:v>0.12171323047596361</c:v>
                </c:pt>
                <c:pt idx="7">
                  <c:v>6.3191755525108778E-2</c:v>
                </c:pt>
                <c:pt idx="8">
                  <c:v>2.4673854768571007E-2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832832"/>
        <c:axId val="151832256"/>
      </c:scatterChart>
      <c:valAx>
        <c:axId val="15183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832256"/>
        <c:crosses val="autoZero"/>
        <c:crossBetween val="midCat"/>
      </c:valAx>
      <c:valAx>
        <c:axId val="151832256"/>
        <c:scaling>
          <c:orientation val="minMax"/>
          <c:max val="1"/>
        </c:scaling>
        <c:delete val="0"/>
        <c:axPos val="l"/>
        <c:numFmt formatCode="0.0000" sourceLinked="1"/>
        <c:majorTickMark val="out"/>
        <c:minorTickMark val="none"/>
        <c:tickLblPos val="nextTo"/>
        <c:crossAx val="151832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Caulim!$E$4:$E$12</c:f>
              <c:numCache>
                <c:formatCode>General</c:formatCode>
                <c:ptCount val="9"/>
                <c:pt idx="0">
                  <c:v>0.20799999999999999</c:v>
                </c:pt>
                <c:pt idx="1">
                  <c:v>0.14699999999999999</c:v>
                </c:pt>
                <c:pt idx="2">
                  <c:v>0.124</c:v>
                </c:pt>
                <c:pt idx="3">
                  <c:v>0.104</c:v>
                </c:pt>
                <c:pt idx="4">
                  <c:v>8.7999999999999995E-2</c:v>
                </c:pt>
                <c:pt idx="5">
                  <c:v>5.7000000000000002E-2</c:v>
                </c:pt>
                <c:pt idx="6">
                  <c:v>5.2999999999999999E-2</c:v>
                </c:pt>
                <c:pt idx="7">
                  <c:v>4.2999999999999997E-2</c:v>
                </c:pt>
                <c:pt idx="8">
                  <c:v>3.7999999999999999E-2</c:v>
                </c:pt>
              </c:numCache>
            </c:numRef>
          </c:xVal>
          <c:yVal>
            <c:numRef>
              <c:f>Caulim!$G$4:$G$12</c:f>
              <c:numCache>
                <c:formatCode>0.0000</c:formatCode>
                <c:ptCount val="9"/>
                <c:pt idx="0">
                  <c:v>0.9944480848275451</c:v>
                </c:pt>
                <c:pt idx="1">
                  <c:v>0.98376124381962238</c:v>
                </c:pt>
                <c:pt idx="2">
                  <c:v>0.96419848692440591</c:v>
                </c:pt>
                <c:pt idx="3">
                  <c:v>0.93037469470423551</c:v>
                </c:pt>
                <c:pt idx="4">
                  <c:v>0.90621314112110563</c:v>
                </c:pt>
                <c:pt idx="5">
                  <c:v>0.47181747781021033</c:v>
                </c:pt>
                <c:pt idx="6">
                  <c:v>0.12171323047596361</c:v>
                </c:pt>
                <c:pt idx="7">
                  <c:v>6.3191755525108778E-2</c:v>
                </c:pt>
                <c:pt idx="8">
                  <c:v>2.4673854768571007E-2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836288"/>
        <c:axId val="151837440"/>
      </c:scatterChart>
      <c:valAx>
        <c:axId val="1518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837440"/>
        <c:crosses val="autoZero"/>
        <c:crossBetween val="midCat"/>
      </c:valAx>
      <c:valAx>
        <c:axId val="151837440"/>
        <c:scaling>
          <c:orientation val="minMax"/>
          <c:max val="1"/>
        </c:scaling>
        <c:delete val="0"/>
        <c:axPos val="l"/>
        <c:numFmt formatCode="0.0000" sourceLinked="1"/>
        <c:majorTickMark val="out"/>
        <c:minorTickMark val="none"/>
        <c:tickLblPos val="nextTo"/>
        <c:crossAx val="151836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2</xdr:row>
      <xdr:rowOff>166687</xdr:rowOff>
    </xdr:from>
    <xdr:to>
      <xdr:col>16</xdr:col>
      <xdr:colOff>190500</xdr:colOff>
      <xdr:row>17</xdr:row>
      <xdr:rowOff>52387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2</xdr:row>
      <xdr:rowOff>166687</xdr:rowOff>
    </xdr:from>
    <xdr:to>
      <xdr:col>16</xdr:col>
      <xdr:colOff>190500</xdr:colOff>
      <xdr:row>17</xdr:row>
      <xdr:rowOff>52387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0"/>
  <sheetViews>
    <sheetView tabSelected="1" workbookViewId="0">
      <selection activeCell="H22" sqref="H22"/>
    </sheetView>
  </sheetViews>
  <sheetFormatPr defaultRowHeight="15" x14ac:dyDescent="0.25"/>
  <cols>
    <col min="1" max="2" width="9.140625" style="4"/>
    <col min="3" max="3" width="9.140625" style="1"/>
    <col min="4" max="4" width="15.140625" style="4" bestFit="1" customWidth="1"/>
    <col min="5" max="5" width="14.7109375" style="4" bestFit="1" customWidth="1"/>
    <col min="6" max="6" width="9.140625" style="4"/>
    <col min="7" max="7" width="12" style="4" bestFit="1" customWidth="1"/>
    <col min="8" max="16384" width="9.140625" style="4"/>
  </cols>
  <sheetData>
    <row r="3" spans="3:12" x14ac:dyDescent="0.25">
      <c r="C3" s="1" t="s">
        <v>0</v>
      </c>
      <c r="D3" s="2" t="s">
        <v>1</v>
      </c>
      <c r="E3" s="2" t="s">
        <v>2</v>
      </c>
      <c r="F3" s="3" t="s">
        <v>3</v>
      </c>
      <c r="G3" s="3" t="s">
        <v>4</v>
      </c>
    </row>
    <row r="4" spans="3:12" x14ac:dyDescent="0.25">
      <c r="C4" s="1" t="s">
        <v>5</v>
      </c>
      <c r="D4" s="5">
        <f>340.8-336.14</f>
        <v>4.660000000000025</v>
      </c>
      <c r="E4" s="5">
        <v>0.20799999999999999</v>
      </c>
      <c r="F4" s="6">
        <f>D4/$D$14</f>
        <v>5.5519151724549047E-3</v>
      </c>
      <c r="G4" s="6">
        <f>1-F4</f>
        <v>0.9944480848275451</v>
      </c>
    </row>
    <row r="5" spans="3:12" x14ac:dyDescent="0.25">
      <c r="C5" s="1" t="s">
        <v>6</v>
      </c>
      <c r="D5" s="5">
        <f>353.21-344.24</f>
        <v>8.9699999999999704</v>
      </c>
      <c r="E5" s="5">
        <v>0.14699999999999999</v>
      </c>
      <c r="F5" s="6">
        <f t="shared" ref="F5:F14" si="0">D5/$D$14</f>
        <v>1.068684100792276E-2</v>
      </c>
      <c r="G5" s="6">
        <f>G4-F5</f>
        <v>0.98376124381962238</v>
      </c>
      <c r="I5" s="7"/>
      <c r="J5" s="8"/>
      <c r="K5" s="8"/>
      <c r="L5" s="8"/>
    </row>
    <row r="6" spans="3:12" x14ac:dyDescent="0.25">
      <c r="C6" s="1" t="s">
        <v>7</v>
      </c>
      <c r="D6" s="5">
        <f>353.96-337.54</f>
        <v>16.419999999999959</v>
      </c>
      <c r="E6" s="5">
        <v>0.124</v>
      </c>
      <c r="F6" s="6">
        <f t="shared" si="0"/>
        <v>1.9562756895216485E-2</v>
      </c>
      <c r="G6" s="6">
        <f t="shared" ref="G6:G12" si="1">G5-F6</f>
        <v>0.96419848692440591</v>
      </c>
      <c r="I6" s="9"/>
      <c r="J6" s="10"/>
      <c r="K6" s="10"/>
      <c r="L6" s="10"/>
    </row>
    <row r="7" spans="3:12" x14ac:dyDescent="0.25">
      <c r="C7" s="1" t="s">
        <v>8</v>
      </c>
      <c r="D7" s="5">
        <f>359.13-330.74</f>
        <v>28.389999999999986</v>
      </c>
      <c r="E7" s="5">
        <v>0.104</v>
      </c>
      <c r="F7" s="6">
        <f t="shared" si="0"/>
        <v>3.3823792220170346E-2</v>
      </c>
      <c r="G7" s="6">
        <f>G6-F7</f>
        <v>0.93037469470423551</v>
      </c>
      <c r="I7" s="9"/>
      <c r="J7" s="10"/>
      <c r="K7" s="10"/>
      <c r="L7" s="10"/>
    </row>
    <row r="8" spans="3:12" x14ac:dyDescent="0.25">
      <c r="C8" s="1" t="s">
        <v>9</v>
      </c>
      <c r="D8" s="5">
        <f>338.98-318.7</f>
        <v>20.28000000000003</v>
      </c>
      <c r="E8" s="5">
        <v>8.7999999999999995E-2</v>
      </c>
      <c r="F8" s="6">
        <f t="shared" si="0"/>
        <v>2.4161553583129835E-2</v>
      </c>
      <c r="G8" s="6">
        <f t="shared" si="1"/>
        <v>0.90621314112110563</v>
      </c>
      <c r="I8" s="9"/>
      <c r="J8" s="10"/>
      <c r="K8" s="10"/>
      <c r="L8" s="10"/>
    </row>
    <row r="9" spans="3:12" x14ac:dyDescent="0.25">
      <c r="C9" s="1" t="s">
        <v>10</v>
      </c>
      <c r="D9" s="5">
        <f>685.01-320.4</f>
        <v>364.61</v>
      </c>
      <c r="E9" s="5">
        <v>5.7000000000000002E-2</v>
      </c>
      <c r="F9" s="6">
        <f t="shared" si="0"/>
        <v>0.4343956633108953</v>
      </c>
      <c r="G9" s="6">
        <f>G8-F9</f>
        <v>0.47181747781021033</v>
      </c>
      <c r="I9" s="9"/>
      <c r="J9" s="10"/>
      <c r="K9" s="10"/>
      <c r="L9" s="10"/>
    </row>
    <row r="10" spans="3:12" x14ac:dyDescent="0.25">
      <c r="C10" s="1" t="s">
        <v>11</v>
      </c>
      <c r="D10" s="5">
        <f>614.85-320.99</f>
        <v>293.86</v>
      </c>
      <c r="E10" s="5">
        <v>5.2999999999999999E-2</v>
      </c>
      <c r="F10" s="6">
        <f t="shared" si="0"/>
        <v>0.35010424733424672</v>
      </c>
      <c r="G10" s="6">
        <f t="shared" si="1"/>
        <v>0.12171323047596361</v>
      </c>
      <c r="I10" s="9"/>
      <c r="J10" s="10"/>
      <c r="K10" s="10"/>
      <c r="L10" s="10"/>
    </row>
    <row r="11" spans="3:12" x14ac:dyDescent="0.25">
      <c r="C11" s="1" t="s">
        <v>12</v>
      </c>
      <c r="D11" s="5">
        <f>361.47-312.35</f>
        <v>49.120000000000005</v>
      </c>
      <c r="E11" s="5">
        <v>4.2999999999999997E-2</v>
      </c>
      <c r="F11" s="6">
        <f t="shared" si="0"/>
        <v>5.8521474950854822E-2</v>
      </c>
      <c r="G11" s="6">
        <f t="shared" si="1"/>
        <v>6.3191755525108778E-2</v>
      </c>
      <c r="I11" s="9"/>
      <c r="J11" s="10"/>
      <c r="K11" s="10"/>
      <c r="L11" s="10"/>
    </row>
    <row r="12" spans="3:12" x14ac:dyDescent="0.25">
      <c r="C12" s="1" t="s">
        <v>13</v>
      </c>
      <c r="D12" s="5">
        <f>352.95-320.62</f>
        <v>32.329999999999984</v>
      </c>
      <c r="E12" s="5">
        <v>3.7999999999999999E-2</v>
      </c>
      <c r="F12" s="6">
        <f t="shared" si="0"/>
        <v>3.8517900756537771E-2</v>
      </c>
      <c r="G12" s="6">
        <f t="shared" si="1"/>
        <v>2.4673854768571007E-2</v>
      </c>
      <c r="I12" s="9"/>
      <c r="J12" s="10"/>
      <c r="K12" s="10"/>
      <c r="L12" s="10"/>
    </row>
    <row r="13" spans="3:12" x14ac:dyDescent="0.25">
      <c r="C13" s="1" t="s">
        <v>14</v>
      </c>
      <c r="D13" s="5">
        <f>397.16-376.45</f>
        <v>20.710000000000036</v>
      </c>
      <c r="E13" s="5"/>
      <c r="F13" s="6">
        <f t="shared" si="0"/>
        <v>2.4673854768570959E-2</v>
      </c>
      <c r="G13" s="6">
        <f>G12-F13</f>
        <v>4.8572257327350599E-17</v>
      </c>
      <c r="I13" s="9"/>
      <c r="J13" s="10"/>
      <c r="K13" s="10"/>
      <c r="L13" s="10"/>
    </row>
    <row r="14" spans="3:12" x14ac:dyDescent="0.25">
      <c r="C14" s="1" t="s">
        <v>15</v>
      </c>
      <c r="D14" s="5">
        <f>SUM(D4:D13)</f>
        <v>839.35000000000014</v>
      </c>
      <c r="E14" s="5"/>
      <c r="F14" s="5">
        <f t="shared" si="0"/>
        <v>1</v>
      </c>
      <c r="G14" s="5"/>
      <c r="I14" s="9"/>
      <c r="J14" s="10"/>
      <c r="K14" s="10"/>
      <c r="L14" s="10"/>
    </row>
    <row r="16" spans="3:12" x14ac:dyDescent="0.25">
      <c r="D16" s="11" t="s">
        <v>21</v>
      </c>
      <c r="E16" s="11"/>
      <c r="F16" s="11"/>
      <c r="G16" s="11"/>
    </row>
    <row r="17" spans="4:5" s="4" customFormat="1" x14ac:dyDescent="0.25">
      <c r="D17" s="4" t="s">
        <v>17</v>
      </c>
      <c r="E17" s="4" t="s">
        <v>20</v>
      </c>
    </row>
    <row r="18" spans="4:5" s="4" customFormat="1" x14ac:dyDescent="0.25">
      <c r="D18" s="4" t="s">
        <v>18</v>
      </c>
    </row>
    <row r="19" spans="4:5" s="4" customFormat="1" x14ac:dyDescent="0.25">
      <c r="D19" s="4" t="s">
        <v>19</v>
      </c>
    </row>
    <row r="20" spans="4:5" s="4" customFormat="1" ht="17.25" x14ac:dyDescent="0.25">
      <c r="D20" s="4" t="s">
        <v>16</v>
      </c>
    </row>
  </sheetData>
  <mergeCells count="1">
    <mergeCell ref="D16:G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0"/>
  <sheetViews>
    <sheetView workbookViewId="0">
      <selection activeCell="M21" sqref="M21"/>
    </sheetView>
  </sheetViews>
  <sheetFormatPr defaultRowHeight="15" x14ac:dyDescent="0.25"/>
  <cols>
    <col min="1" max="2" width="9.140625" style="4"/>
    <col min="3" max="3" width="9.140625" style="1"/>
    <col min="4" max="4" width="15.140625" style="4" bestFit="1" customWidth="1"/>
    <col min="5" max="5" width="14.7109375" style="4" bestFit="1" customWidth="1"/>
    <col min="6" max="6" width="9.140625" style="4"/>
    <col min="7" max="7" width="12" style="4" bestFit="1" customWidth="1"/>
    <col min="8" max="16384" width="9.140625" style="4"/>
  </cols>
  <sheetData>
    <row r="3" spans="3:12" x14ac:dyDescent="0.25">
      <c r="C3" s="1" t="s">
        <v>0</v>
      </c>
      <c r="D3" s="2" t="s">
        <v>1</v>
      </c>
      <c r="E3" s="2" t="s">
        <v>2</v>
      </c>
      <c r="F3" s="3" t="s">
        <v>3</v>
      </c>
      <c r="G3" s="3" t="s">
        <v>4</v>
      </c>
    </row>
    <row r="4" spans="3:12" x14ac:dyDescent="0.25">
      <c r="C4" s="1" t="s">
        <v>5</v>
      </c>
      <c r="D4" s="5">
        <f>340.8-336.14</f>
        <v>4.660000000000025</v>
      </c>
      <c r="E4" s="5">
        <v>0.20799999999999999</v>
      </c>
      <c r="F4" s="6">
        <f>D4/$D$14</f>
        <v>5.5519151724549047E-3</v>
      </c>
      <c r="G4" s="6">
        <f>1-F4</f>
        <v>0.9944480848275451</v>
      </c>
    </row>
    <row r="5" spans="3:12" x14ac:dyDescent="0.25">
      <c r="C5" s="1" t="s">
        <v>6</v>
      </c>
      <c r="D5" s="5">
        <f>353.21-344.24</f>
        <v>8.9699999999999704</v>
      </c>
      <c r="E5" s="5">
        <v>0.14699999999999999</v>
      </c>
      <c r="F5" s="6">
        <f t="shared" ref="F5:F14" si="0">D5/$D$14</f>
        <v>1.068684100792276E-2</v>
      </c>
      <c r="G5" s="6">
        <f>G4-F5</f>
        <v>0.98376124381962238</v>
      </c>
      <c r="I5" s="7"/>
      <c r="J5" s="8"/>
      <c r="K5" s="8"/>
      <c r="L5" s="8"/>
    </row>
    <row r="6" spans="3:12" x14ac:dyDescent="0.25">
      <c r="C6" s="1" t="s">
        <v>7</v>
      </c>
      <c r="D6" s="5">
        <f>353.96-337.54</f>
        <v>16.419999999999959</v>
      </c>
      <c r="E6" s="5">
        <v>0.124</v>
      </c>
      <c r="F6" s="6">
        <f t="shared" si="0"/>
        <v>1.9562756895216485E-2</v>
      </c>
      <c r="G6" s="6">
        <f t="shared" ref="G6:G12" si="1">G5-F6</f>
        <v>0.96419848692440591</v>
      </c>
      <c r="I6" s="9"/>
      <c r="J6" s="10"/>
      <c r="K6" s="10"/>
      <c r="L6" s="10"/>
    </row>
    <row r="7" spans="3:12" x14ac:dyDescent="0.25">
      <c r="C7" s="1" t="s">
        <v>8</v>
      </c>
      <c r="D7" s="5">
        <f>359.13-330.74</f>
        <v>28.389999999999986</v>
      </c>
      <c r="E7" s="5">
        <v>0.104</v>
      </c>
      <c r="F7" s="6">
        <f t="shared" si="0"/>
        <v>3.3823792220170346E-2</v>
      </c>
      <c r="G7" s="6">
        <f>G6-F7</f>
        <v>0.93037469470423551</v>
      </c>
      <c r="I7" s="9"/>
      <c r="J7" s="10"/>
      <c r="K7" s="10"/>
      <c r="L7" s="10"/>
    </row>
    <row r="8" spans="3:12" x14ac:dyDescent="0.25">
      <c r="C8" s="1" t="s">
        <v>9</v>
      </c>
      <c r="D8" s="5">
        <f>338.98-318.7</f>
        <v>20.28000000000003</v>
      </c>
      <c r="E8" s="5">
        <v>8.7999999999999995E-2</v>
      </c>
      <c r="F8" s="6">
        <f t="shared" si="0"/>
        <v>2.4161553583129835E-2</v>
      </c>
      <c r="G8" s="6">
        <f t="shared" si="1"/>
        <v>0.90621314112110563</v>
      </c>
      <c r="I8" s="9"/>
      <c r="J8" s="10"/>
      <c r="K8" s="10"/>
      <c r="L8" s="10"/>
    </row>
    <row r="9" spans="3:12" x14ac:dyDescent="0.25">
      <c r="C9" s="1" t="s">
        <v>10</v>
      </c>
      <c r="D9" s="5">
        <f>685.01-320.4</f>
        <v>364.61</v>
      </c>
      <c r="E9" s="5">
        <v>5.7000000000000002E-2</v>
      </c>
      <c r="F9" s="6">
        <f t="shared" si="0"/>
        <v>0.4343956633108953</v>
      </c>
      <c r="G9" s="6">
        <f>G8-F9</f>
        <v>0.47181747781021033</v>
      </c>
      <c r="I9" s="9"/>
      <c r="J9" s="10"/>
      <c r="K9" s="10"/>
      <c r="L9" s="10"/>
    </row>
    <row r="10" spans="3:12" x14ac:dyDescent="0.25">
      <c r="C10" s="1" t="s">
        <v>11</v>
      </c>
      <c r="D10" s="5">
        <f>614.85-320.99</f>
        <v>293.86</v>
      </c>
      <c r="E10" s="5">
        <v>5.2999999999999999E-2</v>
      </c>
      <c r="F10" s="6">
        <f t="shared" si="0"/>
        <v>0.35010424733424672</v>
      </c>
      <c r="G10" s="6">
        <f t="shared" si="1"/>
        <v>0.12171323047596361</v>
      </c>
      <c r="I10" s="9"/>
      <c r="J10" s="10"/>
      <c r="K10" s="10"/>
      <c r="L10" s="10"/>
    </row>
    <row r="11" spans="3:12" x14ac:dyDescent="0.25">
      <c r="C11" s="1" t="s">
        <v>12</v>
      </c>
      <c r="D11" s="5">
        <f>361.47-312.35</f>
        <v>49.120000000000005</v>
      </c>
      <c r="E11" s="5">
        <v>4.2999999999999997E-2</v>
      </c>
      <c r="F11" s="6">
        <f t="shared" si="0"/>
        <v>5.8521474950854822E-2</v>
      </c>
      <c r="G11" s="6">
        <f t="shared" si="1"/>
        <v>6.3191755525108778E-2</v>
      </c>
      <c r="I11" s="9"/>
      <c r="J11" s="10"/>
      <c r="K11" s="10"/>
      <c r="L11" s="10"/>
    </row>
    <row r="12" spans="3:12" x14ac:dyDescent="0.25">
      <c r="C12" s="1" t="s">
        <v>13</v>
      </c>
      <c r="D12" s="5">
        <f>352.95-320.62</f>
        <v>32.329999999999984</v>
      </c>
      <c r="E12" s="5">
        <v>3.7999999999999999E-2</v>
      </c>
      <c r="F12" s="6">
        <f t="shared" si="0"/>
        <v>3.8517900756537771E-2</v>
      </c>
      <c r="G12" s="6">
        <f t="shared" si="1"/>
        <v>2.4673854768571007E-2</v>
      </c>
      <c r="I12" s="9"/>
      <c r="J12" s="10"/>
      <c r="K12" s="10"/>
      <c r="L12" s="10"/>
    </row>
    <row r="13" spans="3:12" x14ac:dyDescent="0.25">
      <c r="C13" s="1" t="s">
        <v>14</v>
      </c>
      <c r="D13" s="5">
        <f>397.16-376.45</f>
        <v>20.710000000000036</v>
      </c>
      <c r="E13" s="5"/>
      <c r="F13" s="6">
        <f t="shared" si="0"/>
        <v>2.4673854768570959E-2</v>
      </c>
      <c r="G13" s="6">
        <f>G12-F13</f>
        <v>4.8572257327350599E-17</v>
      </c>
      <c r="I13" s="9"/>
      <c r="J13" s="10"/>
      <c r="K13" s="10"/>
      <c r="L13" s="10"/>
    </row>
    <row r="14" spans="3:12" x14ac:dyDescent="0.25">
      <c r="C14" s="1" t="s">
        <v>15</v>
      </c>
      <c r="D14" s="5">
        <f>SUM(D4:D13)</f>
        <v>839.35000000000014</v>
      </c>
      <c r="E14" s="5"/>
      <c r="F14" s="5">
        <f t="shared" si="0"/>
        <v>1</v>
      </c>
      <c r="G14" s="5"/>
      <c r="I14" s="9"/>
      <c r="J14" s="10"/>
      <c r="K14" s="10"/>
      <c r="L14" s="10"/>
    </row>
    <row r="16" spans="3:12" x14ac:dyDescent="0.25">
      <c r="D16" s="11" t="s">
        <v>21</v>
      </c>
      <c r="E16" s="11"/>
      <c r="F16" s="11"/>
      <c r="G16" s="11"/>
    </row>
    <row r="17" spans="4:5" s="4" customFormat="1" x14ac:dyDescent="0.25">
      <c r="D17" s="4" t="s">
        <v>17</v>
      </c>
      <c r="E17" s="4" t="s">
        <v>20</v>
      </c>
    </row>
    <row r="18" spans="4:5" s="4" customFormat="1" x14ac:dyDescent="0.25">
      <c r="D18" s="4" t="s">
        <v>18</v>
      </c>
    </row>
    <row r="19" spans="4:5" s="4" customFormat="1" x14ac:dyDescent="0.25">
      <c r="D19" s="4" t="s">
        <v>19</v>
      </c>
    </row>
    <row r="20" spans="4:5" s="4" customFormat="1" ht="17.25" x14ac:dyDescent="0.25">
      <c r="D20" s="4" t="s">
        <v>16</v>
      </c>
    </row>
  </sheetData>
  <mergeCells count="1">
    <mergeCell ref="D16:G1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Caulim</vt:lpstr>
      <vt:lpstr>Carbonato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Claudio</cp:lastModifiedBy>
  <dcterms:created xsi:type="dcterms:W3CDTF">2018-03-26T14:37:16Z</dcterms:created>
  <dcterms:modified xsi:type="dcterms:W3CDTF">2018-03-27T14:05:04Z</dcterms:modified>
</cp:coreProperties>
</file>