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745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6" i="1" l="1"/>
  <c r="I3" i="1" l="1"/>
  <c r="I4" i="1"/>
  <c r="I5" i="1"/>
  <c r="I6" i="1"/>
  <c r="K6" i="1" s="1"/>
  <c r="I7" i="1"/>
  <c r="I8" i="1"/>
  <c r="I9" i="1"/>
  <c r="I10" i="1"/>
  <c r="K10" i="1" s="1"/>
  <c r="I11" i="1"/>
  <c r="K11" i="1" s="1"/>
  <c r="I12" i="1"/>
  <c r="I13" i="1"/>
  <c r="I14" i="1"/>
  <c r="K7" i="1"/>
  <c r="K8" i="1"/>
  <c r="K9" i="1"/>
  <c r="K14" i="1"/>
  <c r="K3" i="1"/>
  <c r="K4" i="1"/>
  <c r="K5" i="1"/>
  <c r="K12" i="1"/>
  <c r="K13" i="1"/>
  <c r="N6" i="1"/>
  <c r="J8" i="1"/>
  <c r="N8" i="1"/>
  <c r="O8" i="1" l="1"/>
  <c r="O6" i="1"/>
  <c r="N4" i="1"/>
  <c r="N5" i="1"/>
  <c r="N7" i="1"/>
  <c r="N9" i="1"/>
  <c r="N10" i="1"/>
  <c r="N11" i="1"/>
  <c r="N12" i="1"/>
  <c r="N13" i="1"/>
  <c r="N14" i="1"/>
  <c r="N3" i="1"/>
  <c r="C9" i="1"/>
  <c r="C8" i="1"/>
  <c r="C6" i="1"/>
  <c r="J4" i="1"/>
  <c r="J5" i="1"/>
  <c r="J7" i="1"/>
  <c r="J9" i="1"/>
  <c r="J10" i="1"/>
  <c r="J11" i="1"/>
  <c r="J12" i="1"/>
  <c r="J13" i="1"/>
  <c r="J14" i="1"/>
  <c r="J3" i="1"/>
  <c r="O12" i="1" l="1"/>
  <c r="O13" i="1"/>
  <c r="O3" i="1"/>
  <c r="O11" i="1"/>
  <c r="O10" i="1"/>
  <c r="O9" i="1"/>
  <c r="O4" i="1"/>
  <c r="O7" i="1"/>
  <c r="O14" i="1"/>
  <c r="O5" i="1"/>
</calcChain>
</file>

<file path=xl/sharedStrings.xml><?xml version="1.0" encoding="utf-8"?>
<sst xmlns="http://schemas.openxmlformats.org/spreadsheetml/2006/main" count="21" uniqueCount="21">
  <si>
    <t>Mbecker</t>
  </si>
  <si>
    <t>PAPEL ALUMÍNIO</t>
  </si>
  <si>
    <t>MBECKER+SÇ+ ALUMÍNIO</t>
  </si>
  <si>
    <t>Mseco</t>
  </si>
  <si>
    <t>Mliquido</t>
  </si>
  <si>
    <t>Msolido</t>
  </si>
  <si>
    <t>ConcentracaoT</t>
  </si>
  <si>
    <t>g/cm3</t>
  </si>
  <si>
    <t>Densidade Calgon</t>
  </si>
  <si>
    <t>Densidade Caulim</t>
  </si>
  <si>
    <t>Densidade mistura</t>
  </si>
  <si>
    <t>Densidade Água</t>
  </si>
  <si>
    <t>Concentracao Inicial</t>
  </si>
  <si>
    <t>Dstokes</t>
  </si>
  <si>
    <t>Viscosidade Água</t>
  </si>
  <si>
    <t>Alturas</t>
  </si>
  <si>
    <t>Aceleração Gravidade</t>
  </si>
  <si>
    <t>Tempo</t>
  </si>
  <si>
    <t>X</t>
  </si>
  <si>
    <t>ERRO TÍPICO DA PRÁTICA - MEDIDAS ESTRAMAMENTE SENSÍVEIS</t>
  </si>
  <si>
    <t>PARA EVITAR ISSO SEGUIR INTEGRALMENTE OS CUIDADOS SOLICITADOS PELO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</si>
</sst>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tabSelected="1" workbookViewId="0">
      <selection activeCell="C16" sqref="C16"/>
    </sheetView>
  </sheetViews>
  <sheetFormatPr defaultRowHeight="15" x14ac:dyDescent="0.25"/>
  <cols>
    <col min="1" max="1" width="9.140625" style="1"/>
    <col min="2" max="2" width="20.42578125" style="1" bestFit="1" customWidth="1"/>
    <col min="3" max="4" width="9.140625" style="1"/>
    <col min="5" max="5" width="8.85546875" style="1" bestFit="1" customWidth="1"/>
    <col min="6" max="6" width="16.42578125" style="1" bestFit="1" customWidth="1"/>
    <col min="7" max="7" width="23.85546875" style="1" bestFit="1" customWidth="1"/>
    <col min="8" max="8" width="8" style="1" bestFit="1" customWidth="1"/>
    <col min="9" max="9" width="9.140625" style="1"/>
    <col min="10" max="10" width="8.28515625" style="1" bestFit="1" customWidth="1"/>
    <col min="11" max="11" width="14.140625" style="1" bestFit="1" customWidth="1"/>
    <col min="12" max="12" width="7.5703125" style="1" bestFit="1" customWidth="1"/>
    <col min="13" max="13" width="7.5703125" style="1" customWidth="1"/>
    <col min="14" max="14" width="8" style="1" bestFit="1" customWidth="1"/>
    <col min="15" max="16384" width="9.140625" style="1"/>
  </cols>
  <sheetData>
    <row r="1" spans="2:15" ht="15.75" thickBot="1" x14ac:dyDescent="0.3"/>
    <row r="2" spans="2:15" ht="16.5" thickTop="1" thickBot="1" x14ac:dyDescent="0.3"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15</v>
      </c>
      <c r="M2" s="6" t="s">
        <v>17</v>
      </c>
      <c r="N2" s="6" t="s">
        <v>13</v>
      </c>
      <c r="O2" s="6" t="s">
        <v>18</v>
      </c>
    </row>
    <row r="3" spans="2:15" ht="16.5" thickTop="1" thickBot="1" x14ac:dyDescent="0.3">
      <c r="B3" s="2"/>
      <c r="C3" s="3" t="s">
        <v>7</v>
      </c>
      <c r="D3" s="1">
        <v>1</v>
      </c>
      <c r="E3" s="7">
        <v>30.651399999999999</v>
      </c>
      <c r="F3" s="7">
        <v>0.30349999999999999</v>
      </c>
      <c r="G3" s="7">
        <v>39.030299999999997</v>
      </c>
      <c r="H3" s="7">
        <v>30.810500000000001</v>
      </c>
      <c r="I3" s="7">
        <f>G3-H3-F3</f>
        <v>7.9162999999999961</v>
      </c>
      <c r="J3" s="7">
        <f>H3-E3</f>
        <v>0.15910000000000224</v>
      </c>
      <c r="K3" s="13">
        <f>J3/(J3/$C$6+I3/$C$7)</f>
        <v>1.9939905041601511E-2</v>
      </c>
      <c r="L3" s="5">
        <v>30.8</v>
      </c>
      <c r="M3" s="5">
        <v>60</v>
      </c>
      <c r="N3" s="8">
        <f>((18*$C$9*L3)/(($C$6-$C$7)*$C$10*M3))^0.5</f>
        <v>7.3890889177302604E-2</v>
      </c>
      <c r="O3" s="8">
        <f>K3/$C$8</f>
        <v>1.004850247172296</v>
      </c>
    </row>
    <row r="4" spans="2:15" ht="16.5" thickTop="1" thickBot="1" x14ac:dyDescent="0.3">
      <c r="B4" s="2" t="s">
        <v>9</v>
      </c>
      <c r="C4" s="4">
        <v>2.5299999999999998</v>
      </c>
      <c r="D4" s="1">
        <v>2</v>
      </c>
      <c r="E4" s="7">
        <v>40.183399999999999</v>
      </c>
      <c r="F4" s="7">
        <v>0.42920000000000003</v>
      </c>
      <c r="G4" s="7">
        <v>49.243000000000002</v>
      </c>
      <c r="H4" s="7">
        <v>40.351700000000001</v>
      </c>
      <c r="I4" s="7">
        <f t="shared" ref="I4:I14" si="0">G4-H4-F4</f>
        <v>8.4621000000000013</v>
      </c>
      <c r="J4" s="7">
        <f t="shared" ref="J4:J14" si="1">H4-E4</f>
        <v>0.16830000000000211</v>
      </c>
      <c r="K4" s="13">
        <f t="shared" ref="K4:K14" si="2">J4/(J4/$C$6+I4/$C$7)</f>
        <v>1.9734067330738396E-2</v>
      </c>
      <c r="L4" s="5">
        <v>29</v>
      </c>
      <c r="M4" s="5">
        <v>120</v>
      </c>
      <c r="N4" s="8">
        <f t="shared" ref="N4:N14" si="3">((18*$C$9*L4)/(($C$6-$C$7)*$C$10*M4))^0.5</f>
        <v>5.0699016614697799E-2</v>
      </c>
      <c r="O4" s="8">
        <f>K4/$K$3</f>
        <v>0.98967709673473037</v>
      </c>
    </row>
    <row r="5" spans="2:15" ht="16.5" thickTop="1" thickBot="1" x14ac:dyDescent="0.3">
      <c r="B5" s="2" t="s">
        <v>8</v>
      </c>
      <c r="C5" s="4">
        <v>2.7</v>
      </c>
      <c r="D5" s="1">
        <v>3</v>
      </c>
      <c r="E5" s="7">
        <v>31.9666</v>
      </c>
      <c r="F5" s="7">
        <v>0.24410000000000001</v>
      </c>
      <c r="G5" s="7">
        <v>40.825899999999997</v>
      </c>
      <c r="H5" s="7">
        <v>32.134399999999999</v>
      </c>
      <c r="I5" s="7">
        <f t="shared" si="0"/>
        <v>8.4473999999999982</v>
      </c>
      <c r="J5" s="7">
        <f t="shared" si="1"/>
        <v>0.16779999999999973</v>
      </c>
      <c r="K5" s="13">
        <f t="shared" si="2"/>
        <v>1.9709867858514668E-2</v>
      </c>
      <c r="L5" s="5">
        <v>27.3</v>
      </c>
      <c r="M5" s="5">
        <v>180</v>
      </c>
      <c r="N5" s="8">
        <f t="shared" si="3"/>
        <v>4.0163932696445172E-2</v>
      </c>
      <c r="O5" s="8">
        <f t="shared" ref="O5:O14" si="4">K5/$K$3</f>
        <v>0.98846347650067012</v>
      </c>
    </row>
    <row r="6" spans="2:15" ht="16.5" thickTop="1" thickBot="1" x14ac:dyDescent="0.3">
      <c r="B6" s="2" t="s">
        <v>10</v>
      </c>
      <c r="C6" s="4">
        <f>0.95*C4+0.05*C5</f>
        <v>2.5385</v>
      </c>
      <c r="D6" s="1">
        <v>4</v>
      </c>
      <c r="E6" s="10">
        <v>32.443600000000004</v>
      </c>
      <c r="F6" s="10">
        <v>0.35859999999999997</v>
      </c>
      <c r="G6" s="10">
        <v>41.265599999999999</v>
      </c>
      <c r="H6" s="10">
        <v>32.6</v>
      </c>
      <c r="I6" s="10">
        <f t="shared" si="0"/>
        <v>8.3069999999999986</v>
      </c>
      <c r="J6" s="10">
        <f>H6-E6</f>
        <v>0.15639999999999787</v>
      </c>
      <c r="K6" s="14">
        <f t="shared" si="2"/>
        <v>1.8688883554501587E-2</v>
      </c>
      <c r="L6" s="12">
        <v>25.4</v>
      </c>
      <c r="M6" s="12">
        <v>240</v>
      </c>
      <c r="N6" s="11">
        <f t="shared" si="3"/>
        <v>3.3550762686411426E-2</v>
      </c>
      <c r="O6" s="11">
        <f t="shared" si="4"/>
        <v>0.93726040898941787</v>
      </c>
    </row>
    <row r="7" spans="2:15" ht="16.5" thickTop="1" thickBot="1" x14ac:dyDescent="0.3">
      <c r="B7" s="2" t="s">
        <v>11</v>
      </c>
      <c r="C7" s="4">
        <v>1</v>
      </c>
      <c r="D7" s="1">
        <v>5</v>
      </c>
      <c r="E7" s="7">
        <v>44.019199999999998</v>
      </c>
      <c r="F7" s="7">
        <v>0.18229999999999999</v>
      </c>
      <c r="G7" s="7">
        <v>52.553100000000001</v>
      </c>
      <c r="H7" s="7">
        <v>44.179900000000004</v>
      </c>
      <c r="I7" s="7">
        <f t="shared" si="0"/>
        <v>8.1908999999999974</v>
      </c>
      <c r="J7" s="7">
        <f t="shared" si="1"/>
        <v>0.16070000000000562</v>
      </c>
      <c r="K7" s="13">
        <f t="shared" si="2"/>
        <v>1.9468864418211777E-2</v>
      </c>
      <c r="L7" s="5">
        <v>23.6</v>
      </c>
      <c r="M7" s="5">
        <v>300</v>
      </c>
      <c r="N7" s="8">
        <f t="shared" si="3"/>
        <v>2.8925876910966698E-2</v>
      </c>
      <c r="O7" s="8">
        <f t="shared" si="4"/>
        <v>0.97637698763324188</v>
      </c>
    </row>
    <row r="8" spans="2:15" ht="16.5" thickTop="1" thickBot="1" x14ac:dyDescent="0.3">
      <c r="B8" s="2" t="s">
        <v>12</v>
      </c>
      <c r="C8" s="9">
        <f>20/(1000+20/C6)</f>
        <v>1.9843658393589994E-2</v>
      </c>
      <c r="D8" s="1">
        <v>6</v>
      </c>
      <c r="E8" s="10">
        <v>35.185200000000002</v>
      </c>
      <c r="F8" s="10">
        <v>0.38850000000000001</v>
      </c>
      <c r="G8" s="10">
        <v>44.024799999999999</v>
      </c>
      <c r="H8" s="10">
        <v>35.252699999999997</v>
      </c>
      <c r="I8" s="10">
        <f t="shared" si="0"/>
        <v>8.3836000000000013</v>
      </c>
      <c r="J8" s="10">
        <f t="shared" si="1"/>
        <v>6.7499999999995453E-2</v>
      </c>
      <c r="K8" s="14">
        <f t="shared" si="2"/>
        <v>8.0259775269298211E-3</v>
      </c>
      <c r="L8" s="12">
        <v>21.8</v>
      </c>
      <c r="M8" s="12">
        <v>360</v>
      </c>
      <c r="N8" s="11">
        <f t="shared" si="3"/>
        <v>2.5378628946827065E-2</v>
      </c>
      <c r="O8" s="11">
        <f t="shared" si="4"/>
        <v>0.40250831236080947</v>
      </c>
    </row>
    <row r="9" spans="2:15" ht="16.5" thickTop="1" thickBot="1" x14ac:dyDescent="0.3">
      <c r="B9" s="2" t="s">
        <v>14</v>
      </c>
      <c r="C9" s="3">
        <f>0.89/100</f>
        <v>8.8999999999999999E-3</v>
      </c>
      <c r="D9" s="1">
        <v>7</v>
      </c>
      <c r="E9" s="7">
        <v>41.975200000000001</v>
      </c>
      <c r="F9" s="7">
        <v>0.30609999999999998</v>
      </c>
      <c r="G9" s="7">
        <v>50.695700000000002</v>
      </c>
      <c r="H9" s="7">
        <v>42.137</v>
      </c>
      <c r="I9" s="7">
        <f t="shared" si="0"/>
        <v>8.252600000000001</v>
      </c>
      <c r="J9" s="7">
        <f t="shared" si="1"/>
        <v>0.1617999999999995</v>
      </c>
      <c r="K9" s="13">
        <f t="shared" si="2"/>
        <v>1.9455677687579401E-2</v>
      </c>
      <c r="L9" s="5">
        <v>18.3</v>
      </c>
      <c r="M9" s="5">
        <v>420</v>
      </c>
      <c r="N9" s="8">
        <f t="shared" si="3"/>
        <v>2.1527423735603877E-2</v>
      </c>
      <c r="O9" s="8">
        <f t="shared" si="4"/>
        <v>0.97571566399078402</v>
      </c>
    </row>
    <row r="10" spans="2:15" ht="16.5" thickTop="1" thickBot="1" x14ac:dyDescent="0.3">
      <c r="B10" s="2" t="s">
        <v>16</v>
      </c>
      <c r="C10" s="3">
        <v>9.7899999999999991</v>
      </c>
      <c r="D10" s="1">
        <v>8</v>
      </c>
      <c r="E10" s="7">
        <v>31.896000000000001</v>
      </c>
      <c r="F10" s="7">
        <v>0.26450000000000001</v>
      </c>
      <c r="G10" s="7">
        <v>49.081800000000001</v>
      </c>
      <c r="H10" s="7">
        <v>32.164099999999998</v>
      </c>
      <c r="I10" s="7">
        <f t="shared" si="0"/>
        <v>16.653200000000002</v>
      </c>
      <c r="J10" s="7">
        <f t="shared" si="1"/>
        <v>0.2680999999999969</v>
      </c>
      <c r="K10" s="13">
        <f t="shared" si="2"/>
        <v>1.5997552522388606E-2</v>
      </c>
      <c r="L10" s="5">
        <v>14.8</v>
      </c>
      <c r="M10" s="5">
        <v>600</v>
      </c>
      <c r="N10" s="8">
        <f t="shared" si="3"/>
        <v>1.6197440459427549E-2</v>
      </c>
      <c r="O10" s="8">
        <f t="shared" si="4"/>
        <v>0.80228830022069819</v>
      </c>
    </row>
    <row r="11" spans="2:15" ht="16.5" thickTop="1" thickBot="1" x14ac:dyDescent="0.3">
      <c r="D11" s="1">
        <v>9</v>
      </c>
      <c r="E11" s="7">
        <v>39.658000000000001</v>
      </c>
      <c r="F11" s="7">
        <v>0.34560000000000002</v>
      </c>
      <c r="G11" s="7">
        <v>56.208799999999997</v>
      </c>
      <c r="H11" s="7">
        <v>39.874099999999999</v>
      </c>
      <c r="I11" s="7">
        <f t="shared" si="0"/>
        <v>15.989099999999999</v>
      </c>
      <c r="J11" s="7">
        <f t="shared" si="1"/>
        <v>0.21609999999999729</v>
      </c>
      <c r="K11" s="13">
        <f t="shared" si="2"/>
        <v>1.3443879630094953E-2</v>
      </c>
      <c r="L11" s="5">
        <v>11.3</v>
      </c>
      <c r="M11" s="5">
        <v>720</v>
      </c>
      <c r="N11" s="8">
        <f t="shared" si="3"/>
        <v>1.2920048180664553E-2</v>
      </c>
      <c r="O11" s="8">
        <f t="shared" si="4"/>
        <v>0.67421984217308895</v>
      </c>
    </row>
    <row r="12" spans="2:15" ht="16.5" thickTop="1" thickBot="1" x14ac:dyDescent="0.3">
      <c r="D12" s="1">
        <v>10</v>
      </c>
      <c r="E12" s="7">
        <v>37.532400000000003</v>
      </c>
      <c r="F12" s="7">
        <v>0.35170000000000001</v>
      </c>
      <c r="G12" s="7">
        <v>54.186300000000003</v>
      </c>
      <c r="H12" s="7">
        <v>37.728700000000003</v>
      </c>
      <c r="I12" s="7">
        <f t="shared" si="0"/>
        <v>16.105899999999998</v>
      </c>
      <c r="J12" s="7">
        <f t="shared" si="1"/>
        <v>0.19630000000000081</v>
      </c>
      <c r="K12" s="13">
        <f t="shared" si="2"/>
        <v>1.2129841232946846E-2</v>
      </c>
      <c r="L12" s="5">
        <v>7.7</v>
      </c>
      <c r="M12" s="5">
        <v>840</v>
      </c>
      <c r="N12" s="8">
        <f t="shared" si="3"/>
        <v>9.8740854037696058E-3</v>
      </c>
      <c r="O12" s="8">
        <f t="shared" si="4"/>
        <v>0.60831990963045302</v>
      </c>
    </row>
    <row r="13" spans="2:15" ht="16.5" thickTop="1" thickBot="1" x14ac:dyDescent="0.3">
      <c r="D13" s="1">
        <v>11</v>
      </c>
      <c r="E13" s="7">
        <v>37.967399999999998</v>
      </c>
      <c r="F13" s="7">
        <v>0.39</v>
      </c>
      <c r="G13" s="7">
        <v>54.517499999999998</v>
      </c>
      <c r="H13" s="7">
        <v>38.142000000000003</v>
      </c>
      <c r="I13" s="7">
        <f t="shared" si="0"/>
        <v>15.985499999999995</v>
      </c>
      <c r="J13" s="7">
        <f t="shared" si="1"/>
        <v>0.1746000000000052</v>
      </c>
      <c r="K13" s="13">
        <f t="shared" si="2"/>
        <v>1.0875603985977899E-2</v>
      </c>
      <c r="L13" s="5">
        <v>4.3</v>
      </c>
      <c r="M13" s="5">
        <v>960</v>
      </c>
      <c r="N13" s="8">
        <f t="shared" si="3"/>
        <v>6.9022354663677357E-3</v>
      </c>
      <c r="O13" s="8">
        <f t="shared" si="4"/>
        <v>0.54541904604297975</v>
      </c>
    </row>
    <row r="14" spans="2:15" ht="16.5" thickTop="1" thickBot="1" x14ac:dyDescent="0.3">
      <c r="D14" s="1">
        <v>12</v>
      </c>
      <c r="E14" s="7">
        <v>32.359499999999997</v>
      </c>
      <c r="F14" s="7">
        <v>0.34470000000000001</v>
      </c>
      <c r="G14" s="7">
        <v>48.847499999999997</v>
      </c>
      <c r="H14" s="7">
        <v>32.482399999999998</v>
      </c>
      <c r="I14" s="7">
        <f t="shared" si="0"/>
        <v>16.020399999999999</v>
      </c>
      <c r="J14" s="7">
        <f t="shared" si="1"/>
        <v>0.12290000000000134</v>
      </c>
      <c r="K14" s="13">
        <f t="shared" si="2"/>
        <v>7.6483551806168825E-3</v>
      </c>
      <c r="L14" s="5">
        <v>0.7</v>
      </c>
      <c r="M14" s="5">
        <v>1080</v>
      </c>
      <c r="N14" s="8">
        <f t="shared" si="3"/>
        <v>2.6255984174589895E-3</v>
      </c>
      <c r="O14" s="8">
        <f t="shared" si="4"/>
        <v>0.38357029106506668</v>
      </c>
    </row>
    <row r="15" spans="2:15" ht="15.75" thickTop="1" x14ac:dyDescent="0.25"/>
    <row r="16" spans="2:15" x14ac:dyDescent="0.25">
      <c r="E16" s="15" t="s">
        <v>19</v>
      </c>
      <c r="F16" s="15"/>
      <c r="G16" s="15"/>
      <c r="H16" s="15"/>
      <c r="I16" s="15"/>
      <c r="J16" s="15"/>
      <c r="K16" s="15"/>
    </row>
    <row r="17" spans="3:13" x14ac:dyDescent="0.25">
      <c r="E17" s="15"/>
      <c r="F17" s="15"/>
      <c r="G17" s="15"/>
      <c r="H17" s="15"/>
      <c r="I17" s="15"/>
      <c r="J17" s="15"/>
      <c r="K17" s="15"/>
    </row>
    <row r="18" spans="3:13" x14ac:dyDescent="0.25">
      <c r="E18" s="15"/>
      <c r="F18" s="15"/>
      <c r="G18" s="15"/>
      <c r="H18" s="15"/>
      <c r="I18" s="15"/>
      <c r="J18" s="15"/>
      <c r="K18" s="15"/>
    </row>
    <row r="19" spans="3:13" x14ac:dyDescent="0.25">
      <c r="E19" s="15"/>
      <c r="F19" s="15"/>
      <c r="G19" s="15"/>
      <c r="H19" s="15"/>
      <c r="I19" s="15"/>
      <c r="J19" s="15"/>
      <c r="K19" s="15"/>
    </row>
    <row r="20" spans="3:13" ht="15" customHeight="1" x14ac:dyDescent="0.25">
      <c r="C20" s="16" t="s">
        <v>20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3:13" ht="15" customHeight="1" x14ac:dyDescent="0.2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3:13" ht="15" customHeight="1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3:13" ht="15" customHeight="1" x14ac:dyDescent="0.2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3:13" ht="15" customHeight="1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2">
    <mergeCell ref="E16:K19"/>
    <mergeCell ref="C20:M2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</cp:lastModifiedBy>
  <dcterms:created xsi:type="dcterms:W3CDTF">2016-04-06T17:18:21Z</dcterms:created>
  <dcterms:modified xsi:type="dcterms:W3CDTF">2018-03-27T13:43:57Z</dcterms:modified>
</cp:coreProperties>
</file>